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л Победы д. 4" sheetId="1" r:id="rId1"/>
  </sheets>
  <externalReferences>
    <externalReference r:id="rId2"/>
  </externalReferences>
  <definedNames>
    <definedName name="АДРЕС" localSheetId="0">'пл Победы д. 4'!$B$3</definedName>
    <definedName name="АДРЕС2">#REF!</definedName>
    <definedName name="ВХДОЛГ" localSheetId="0">'пл Победы д. 4'!$G$9</definedName>
    <definedName name="ВХСАЛЬДО" localSheetId="0">'пл Победы д. 4'!$D$9</definedName>
    <definedName name="ВХСАЛЬДО3МЕС">#REF!</definedName>
    <definedName name="ДОГОВОР" localSheetId="0">'пл Победы д. 4'!$B$4</definedName>
    <definedName name="ДОЛГ" localSheetId="0">'пл Победы д. 4'!$A$9</definedName>
    <definedName name="ЗАТРАЧЕНОК" localSheetId="0">'пл Победы д. 4'!$D$41</definedName>
    <definedName name="ЗАТРАЧЕНОК">[1]SHL!$D$41</definedName>
    <definedName name="ЗАТРАЧЕНОТ" localSheetId="0">'пл Победы д. 4'!$D$40</definedName>
    <definedName name="ЗАТРАЧЕНОТ">[1]SHL!$D$40</definedName>
    <definedName name="ЗАТРЕМ" localSheetId="0">'пл Победы д. 4'!$D$56</definedName>
    <definedName name="ИСХДОЛГ" localSheetId="0">'пл Победы д. 4'!$G$46</definedName>
    <definedName name="ИСХСАЛЬДО" localSheetId="0">'пл Победы д. 4'!$D$46</definedName>
    <definedName name="ИСХСАЛЬДО3МЕС">#REF!</definedName>
    <definedName name="КАП" localSheetId="0">'пл Победы д. 4'!$C$41</definedName>
    <definedName name="КАПРЕМ">#REF!</definedName>
    <definedName name="КПЕРЕЧИСК" localSheetId="0">'пл Победы д. 4'!$G$41</definedName>
    <definedName name="КПЕРЕЧИСК">[1]SHL!$G$41</definedName>
    <definedName name="КПЕРЕЧИСТ" localSheetId="0">'пл Победы д. 4'!$G$40</definedName>
    <definedName name="КПЕРЕЧИСТ">[1]SHL!$G$40</definedName>
    <definedName name="НАЧЗАГОД">#REF!</definedName>
    <definedName name="НАЧЗАГОДНЕЖ">#REF!</definedName>
    <definedName name="НАЧРЕМ" localSheetId="0">'пл Победы д. 4'!$D$54</definedName>
    <definedName name="НЕЖНАЧРЕМ" localSheetId="0">'пл Победы д. 4'!$D$55</definedName>
    <definedName name="ОПАЛЧЕНОТ" localSheetId="0">'пл Победы д. 4'!$E$40</definedName>
    <definedName name="ОПАЛЧЕНОТ">[1]SHL!$E$40</definedName>
    <definedName name="ОПЛАЧЕНОК" localSheetId="0">'пл Победы д. 4'!$E$41</definedName>
    <definedName name="ОПЛАЧЕНОК">[1]SHL!$E$41</definedName>
    <definedName name="ОСВОЕНО">#REF!</definedName>
    <definedName name="ОСТ" localSheetId="0">'пл Победы д. 4'!$A$46</definedName>
    <definedName name="ПЛОЩАДЬ" localSheetId="0">'пл Победы д. 4'!$B$5</definedName>
    <definedName name="ПЛОЩАДЬДОМА">#REF!</definedName>
    <definedName name="РАЗМЕРПЛАТЫ" localSheetId="0">'пл Победы д. 4'!$C$11</definedName>
    <definedName name="СНРЕМ" localSheetId="0">'пл Победы д. 4'!#REF!</definedName>
    <definedName name="ТАРОТОП" localSheetId="0">'пл Победы д. 4'!$C$16</definedName>
    <definedName name="ТАРХВС" localSheetId="0">'пл Победы д. 4'!$C$17</definedName>
    <definedName name="ТБО" localSheetId="0">'пл Победы д. 4'!$C$13</definedName>
    <definedName name="ТБОНАЧ" localSheetId="0">'пл Победы д. 4'!$D$13</definedName>
    <definedName name="ТБОНАЧ">[1]SHL!$D$13</definedName>
    <definedName name="ТБОНЕД" localSheetId="0">'пл Победы д. 4'!$F$13</definedName>
    <definedName name="ТБООПЛ" localSheetId="0">'пл Победы д. 4'!$E$13</definedName>
    <definedName name="ТБООПЛ">[1]SHL!$E$13</definedName>
    <definedName name="ТБОПОСТ" localSheetId="0">'пл Победы д. 4'!$G$13</definedName>
    <definedName name="ТБОПОСТ">[1]SHL!$G$13</definedName>
    <definedName name="ТЕК" localSheetId="0">'пл Победы д. 4'!$C$40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F26" i="1" s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<sst xmlns="http://schemas.openxmlformats.org/spreadsheetml/2006/main" count="65" uniqueCount="62">
  <si>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</si>
  <si>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</si>
  <si>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пл Победы д. 4</t>
  </si>
  <si>
    <t>Договор управления №:</t>
  </si>
  <si>
    <t xml:space="preserve">№ 12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</si>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</sst>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/>
  <dimension ref="A1:CS712"/>
  <sheetViews>
    <sheetView tabSelected="1" topLeftCell="A67" workbookViewId="0">
      <selection activeCell="A88" sqref="A88:G9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2575.39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366531.65000000037</v>
      </c>
      <c r="E9" s="10" t="s">
        <v>8</v>
      </c>
      <c r="F9" s="11"/>
      <c r="G9" s="9">
        <v>106840.98999999999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268213.95</v>
      </c>
      <c r="E13" s="24">
        <v>260529.0199999999</v>
      </c>
      <c r="F13" s="25">
        <f>ТБОНАЧ-ТБООПЛ</f>
        <v>7684.9300000001094</v>
      </c>
      <c r="G13" s="26">
        <f>ТБООПЛ</f>
        <v>260529.0199999999</v>
      </c>
    </row>
    <row r="14" spans="1:7" ht="13.5" thickBot="1" x14ac:dyDescent="0.25">
      <c r="A14" s="27"/>
      <c r="B14" s="28" t="s">
        <v>17</v>
      </c>
      <c r="C14" s="29"/>
      <c r="D14" s="30">
        <f>D13</f>
        <v>268213.95</v>
      </c>
      <c r="E14" s="30">
        <f>E13</f>
        <v>260529.0199999999</v>
      </c>
      <c r="F14" s="30">
        <f>F13</f>
        <v>7684.9300000001094</v>
      </c>
      <c r="G14" s="30">
        <f>SUM(ТБОПОСТ)</f>
        <v>260529.0199999999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901497.13</v>
      </c>
      <c r="E16" s="24">
        <v>889889.60000000033</v>
      </c>
      <c r="F16" s="25">
        <f t="shared" ref="F16:F25" si="0">D16-E16</f>
        <v>11607.529999999679</v>
      </c>
      <c r="G16" s="26">
        <f t="shared" ref="G16:G25" si="1">E16</f>
        <v>889889.60000000033</v>
      </c>
    </row>
    <row r="17" spans="1:7" x14ac:dyDescent="0.2">
      <c r="A17" s="34"/>
      <c r="B17" s="35" t="s">
        <v>20</v>
      </c>
      <c r="C17" s="23">
        <v>25.95</v>
      </c>
      <c r="D17" s="24">
        <v>198535.94000000006</v>
      </c>
      <c r="E17" s="24">
        <v>190790.92000000007</v>
      </c>
      <c r="F17" s="25">
        <f t="shared" si="0"/>
        <v>7745.0199999999895</v>
      </c>
      <c r="G17" s="26">
        <f t="shared" si="1"/>
        <v>190790.92000000007</v>
      </c>
    </row>
    <row r="18" spans="1:7" x14ac:dyDescent="0.2">
      <c r="A18" s="34"/>
      <c r="B18" s="35" t="s">
        <v>21</v>
      </c>
      <c r="C18" s="23">
        <v>17.79</v>
      </c>
      <c r="D18" s="24">
        <v>136318.14000000007</v>
      </c>
      <c r="E18" s="24">
        <v>130884.89000000007</v>
      </c>
      <c r="F18" s="25">
        <f t="shared" si="0"/>
        <v>5433.25</v>
      </c>
      <c r="G18" s="26">
        <f t="shared" si="1"/>
        <v>130884.89000000007</v>
      </c>
    </row>
    <row r="19" spans="1:7" x14ac:dyDescent="0.2">
      <c r="A19" s="34"/>
      <c r="B19" s="35" t="s">
        <v>22</v>
      </c>
      <c r="C19" s="23">
        <v>4.2300000000000004</v>
      </c>
      <c r="D19" s="24">
        <v>115405.29</v>
      </c>
      <c r="E19" s="24">
        <v>155838.56</v>
      </c>
      <c r="F19" s="25">
        <f t="shared" si="0"/>
        <v>-40433.270000000004</v>
      </c>
      <c r="G19" s="26">
        <f t="shared" si="1"/>
        <v>155838.56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1351756.5000000002</v>
      </c>
      <c r="E26" s="30">
        <f>SUM(E16:E25)</f>
        <v>1367403.9700000007</v>
      </c>
      <c r="F26" s="30">
        <f>SUM(F16:F25)</f>
        <v>-15647.470000000336</v>
      </c>
      <c r="G26" s="30">
        <f>SUM(G16:G25)</f>
        <v>1367403.9700000007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104405.21999999996</v>
      </c>
      <c r="E28" s="24">
        <v>97784.5</v>
      </c>
      <c r="F28" s="25">
        <f>D28-E28</f>
        <v>6620.7199999999575</v>
      </c>
      <c r="G28" s="26">
        <f t="shared" ref="G28:G37" si="2">E28</f>
        <v>97784.5</v>
      </c>
    </row>
    <row r="29" spans="1:7" x14ac:dyDescent="0.2">
      <c r="A29" s="34"/>
      <c r="B29" s="35" t="s">
        <v>25</v>
      </c>
      <c r="C29" s="23">
        <v>0</v>
      </c>
      <c r="D29" s="24">
        <v>24635</v>
      </c>
      <c r="E29" s="24">
        <v>24010.539999999994</v>
      </c>
      <c r="F29" s="25">
        <f>D29-E29</f>
        <v>624.4600000000064</v>
      </c>
      <c r="G29" s="26">
        <f t="shared" si="2"/>
        <v>24010.539999999994</v>
      </c>
    </row>
    <row r="30" spans="1:7" x14ac:dyDescent="0.2">
      <c r="A30" s="34"/>
      <c r="B30" s="35" t="s">
        <v>26</v>
      </c>
      <c r="C30" s="23">
        <v>6.64</v>
      </c>
      <c r="D30" s="24">
        <v>7171.2000000000016</v>
      </c>
      <c r="E30" s="24">
        <v>6042.7700000000013</v>
      </c>
      <c r="F30" s="25">
        <f t="shared" ref="F30:F37" si="3">D30-E30</f>
        <v>1128.4300000000003</v>
      </c>
      <c r="G30" s="26">
        <f t="shared" si="2"/>
        <v>6042.7700000000013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136211.41999999995</v>
      </c>
      <c r="E38" s="30">
        <f>SUM(E28:E37)</f>
        <v>127837.81</v>
      </c>
      <c r="F38" s="30">
        <f>SUM(F28:F37)</f>
        <v>8373.6099999999642</v>
      </c>
      <c r="G38" s="30">
        <f>SUM(G28:G37)</f>
        <v>127837.81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47042.640000000065</v>
      </c>
      <c r="E40" s="24">
        <v>59962.470000000132</v>
      </c>
      <c r="F40" s="25">
        <f>ЗАТРАЧЕНОТ-ОПАЛЧЕНОТ</f>
        <v>-12919.830000000067</v>
      </c>
      <c r="G40" s="45">
        <v>19648.080000000002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47042.640000000065</v>
      </c>
      <c r="E42" s="30">
        <f>E41+E40</f>
        <v>59962.470000000132</v>
      </c>
      <c r="F42" s="30">
        <f>F41+F40</f>
        <v>-12919.830000000067</v>
      </c>
      <c r="G42" s="30">
        <f>КПЕРЕЧИСТ+КПЕРЕЧИСК</f>
        <v>19648.080000000002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1803224.5100000002</v>
      </c>
      <c r="E44" s="30">
        <f>E42+E38+E26+E14</f>
        <v>1815733.2700000009</v>
      </c>
      <c r="F44" s="30">
        <f>F42+F38+F26+F14</f>
        <v>-12508.760000000329</v>
      </c>
      <c r="G44" s="30">
        <f>G42+G38+G26+G14</f>
        <v>1775418.8800000008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354022.89000000042</v>
      </c>
      <c r="E46" s="10" t="s">
        <v>8</v>
      </c>
      <c r="F46" s="11"/>
      <c r="G46" s="9">
        <v>111271.07000000011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59962.470000000023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19648.080000000002</v>
      </c>
      <c r="E56" s="59"/>
    </row>
    <row r="57" spans="1:7" x14ac:dyDescent="0.2">
      <c r="A57" s="60" t="s">
        <v>37</v>
      </c>
      <c r="B57" s="61"/>
      <c r="C57" s="61"/>
      <c r="D57" s="61"/>
      <c r="E57" s="61"/>
      <c r="F57" s="61">
        <v>19648.080000000002</v>
      </c>
      <c r="G57" s="62"/>
    </row>
    <row r="58" spans="1:7" s="63" customFormat="1" x14ac:dyDescent="0.2"/>
    <row r="59" spans="1:7" s="63" customFormat="1" x14ac:dyDescent="0.2">
      <c r="A59" s="64" t="s">
        <v>38</v>
      </c>
    </row>
    <row r="60" spans="1:7" s="63" customFormat="1" x14ac:dyDescent="0.2"/>
    <row r="61" spans="1:7" s="63" customFormat="1" x14ac:dyDescent="0.2">
      <c r="A61" s="65" t="s">
        <v>39</v>
      </c>
      <c r="B61" s="65"/>
      <c r="D61" s="66">
        <v>19046.649999999994</v>
      </c>
      <c r="E61" s="67"/>
    </row>
    <row r="62" spans="1:7" s="63" customFormat="1" x14ac:dyDescent="0.2">
      <c r="A62" s="65" t="s">
        <v>40</v>
      </c>
      <c r="B62" s="65"/>
      <c r="D62" s="68">
        <v>0</v>
      </c>
      <c r="E62" s="69"/>
    </row>
    <row r="63" spans="1:7" s="63" customFormat="1" x14ac:dyDescent="0.2">
      <c r="A63" s="65" t="s">
        <v>41</v>
      </c>
      <c r="B63" s="65"/>
      <c r="D63" s="68">
        <v>0</v>
      </c>
      <c r="E63" s="69"/>
    </row>
    <row r="64" spans="1:7" s="63" customFormat="1" x14ac:dyDescent="0.2">
      <c r="A64" s="65" t="s">
        <v>42</v>
      </c>
      <c r="B64" s="65"/>
      <c r="D64" s="68">
        <v>186552.34</v>
      </c>
      <c r="E64" s="69"/>
    </row>
    <row r="65" spans="1:97" s="63" customFormat="1" x14ac:dyDescent="0.2">
      <c r="A65" s="65" t="s">
        <v>43</v>
      </c>
      <c r="B65" s="65"/>
      <c r="D65" s="70">
        <v>0</v>
      </c>
      <c r="E65" s="71"/>
    </row>
    <row r="66" spans="1:97" s="63" customFormat="1" x14ac:dyDescent="0.2">
      <c r="A66" s="72" t="s">
        <v>44</v>
      </c>
      <c r="B66" s="72"/>
      <c r="C66" s="72"/>
      <c r="D66" s="72"/>
      <c r="E66" s="72"/>
      <c r="F66" s="72" t="s">
        <v>45</v>
      </c>
      <c r="G66" s="72"/>
    </row>
    <row r="67" spans="1:97" s="63" customFormat="1" x14ac:dyDescent="0.2">
      <c r="A67" s="73" t="s">
        <v>46</v>
      </c>
      <c r="B67" s="73"/>
      <c r="D67" s="74">
        <v>19046.649999999994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47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48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50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51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53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54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56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57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58</v>
      </c>
      <c r="B88" s="78"/>
      <c r="C88" s="78"/>
      <c r="D88" s="78"/>
      <c r="E88" s="78"/>
      <c r="F88" s="79" t="s">
        <v>59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60</v>
      </c>
      <c r="B91" s="78"/>
      <c r="C91" s="78"/>
      <c r="D91" s="78"/>
      <c r="E91" s="78"/>
      <c r="F91" s="79" t="s">
        <v>61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пл Победы д. 4</vt:lpstr>
      <vt:lpstr>'пл Победы д. 4'!АДРЕС</vt:lpstr>
      <vt:lpstr>'пл Победы д. 4'!ВХДОЛГ</vt:lpstr>
      <vt:lpstr>'пл Победы д. 4'!ВХСАЛЬДО</vt:lpstr>
      <vt:lpstr>'пл Победы д. 4'!ДОГОВОР</vt:lpstr>
      <vt:lpstr>'пл Победы д. 4'!ДОЛГ</vt:lpstr>
      <vt:lpstr>'пл Победы д. 4'!ЗАТРАЧЕНОК</vt:lpstr>
      <vt:lpstr>'пл Победы д. 4'!ЗАТРАЧЕНОТ</vt:lpstr>
      <vt:lpstr>'пл Победы д. 4'!ЗАТРЕМ</vt:lpstr>
      <vt:lpstr>'пл Победы д. 4'!ИСХДОЛГ</vt:lpstr>
      <vt:lpstr>'пл Победы д. 4'!ИСХСАЛЬДО</vt:lpstr>
      <vt:lpstr>'пл Победы д. 4'!КАП</vt:lpstr>
      <vt:lpstr>'пл Победы д. 4'!КПЕРЕЧИСК</vt:lpstr>
      <vt:lpstr>'пл Победы д. 4'!КПЕРЕЧИСТ</vt:lpstr>
      <vt:lpstr>'пл Победы д. 4'!НАЧРЕМ</vt:lpstr>
      <vt:lpstr>'пл Победы д. 4'!НЕЖНАЧРЕМ</vt:lpstr>
      <vt:lpstr>'пл Победы д. 4'!ОПАЛЧЕНОТ</vt:lpstr>
      <vt:lpstr>'пл Победы д. 4'!ОПЛАЧЕНОК</vt:lpstr>
      <vt:lpstr>'пл Победы д. 4'!ОСТ</vt:lpstr>
      <vt:lpstr>'пл Победы д. 4'!ПЛОЩАДЬ</vt:lpstr>
      <vt:lpstr>'пл Победы д. 4'!РАЗМЕРПЛАТЫ</vt:lpstr>
      <vt:lpstr>'пл Победы д. 4'!ТАРОТОП</vt:lpstr>
      <vt:lpstr>'пл Победы д. 4'!ТАРХВС</vt:lpstr>
      <vt:lpstr>'пл Победы д. 4'!ТБО</vt:lpstr>
      <vt:lpstr>'пл Победы д. 4'!ТБОНАЧ</vt:lpstr>
      <vt:lpstr>'пл Победы д. 4'!ТБОНЕД</vt:lpstr>
      <vt:lpstr>'пл Победы д. 4'!ТБООПЛ</vt:lpstr>
      <vt:lpstr>'пл Победы д. 4'!ТБОПОСТ</vt:lpstr>
      <vt:lpstr>'пл Победы д. 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2018-04-02T07:04:51Z</dcterms:created>
  <dcterms:modified xsi:type="dcterms:W3CDTF">2018-04-02T07:04:52Z</dcterms:modified>
</cp:coreProperties>
</file>